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Rebar" sheetId="3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F16" i="3" l="1"/>
  <c r="C31" i="3" l="1"/>
  <c r="D31" i="3"/>
  <c r="E31" i="3"/>
  <c r="B31" i="3"/>
  <c r="F36" i="3" l="1"/>
  <c r="D36" i="3"/>
  <c r="C32" i="3"/>
  <c r="D32" i="3"/>
  <c r="E32" i="3"/>
  <c r="B32" i="3"/>
  <c r="E35" i="3"/>
  <c r="F35" i="3"/>
  <c r="D35" i="3" l="1"/>
  <c r="F15" i="3" l="1"/>
  <c r="D41" i="3" l="1"/>
  <c r="D40" i="3"/>
  <c r="D39" i="3"/>
  <c r="D38" i="3"/>
  <c r="C11" i="3" l="1"/>
  <c r="D11" i="3"/>
  <c r="E11" i="3"/>
  <c r="B11" i="3"/>
  <c r="G16" i="3" l="1"/>
  <c r="E19" i="3" l="1"/>
  <c r="D19" i="3"/>
  <c r="G35" i="3" l="1"/>
  <c r="C29" i="3"/>
  <c r="D29" i="3"/>
  <c r="E29" i="3"/>
  <c r="B29" i="3"/>
  <c r="E28" i="3"/>
  <c r="E41" i="3" s="1"/>
  <c r="D28" i="3"/>
  <c r="E40" i="3" s="1"/>
  <c r="C28" i="3"/>
  <c r="E39" i="3" s="1"/>
  <c r="B28" i="3"/>
  <c r="C12" i="3"/>
  <c r="D12" i="3"/>
  <c r="E12" i="3"/>
  <c r="B12" i="3"/>
  <c r="D18" i="3"/>
  <c r="E38" i="3" l="1"/>
  <c r="C7" i="3"/>
  <c r="D7" i="3"/>
  <c r="E7" i="3"/>
  <c r="C8" i="3"/>
  <c r="D8" i="3"/>
  <c r="E8" i="3"/>
  <c r="B8" i="3"/>
  <c r="B7" i="3"/>
  <c r="E18" i="3" l="1"/>
  <c r="G15" i="3"/>
  <c r="E9" i="3"/>
  <c r="D9" i="3"/>
  <c r="C9" i="3"/>
  <c r="B9" i="3"/>
</calcChain>
</file>

<file path=xl/sharedStrings.xml><?xml version="1.0" encoding="utf-8"?>
<sst xmlns="http://schemas.openxmlformats.org/spreadsheetml/2006/main" count="66" uniqueCount="40">
  <si>
    <t>West</t>
  </si>
  <si>
    <t>East</t>
  </si>
  <si>
    <t>Left</t>
  </si>
  <si>
    <t>Right</t>
  </si>
  <si>
    <t>Bar</t>
  </si>
  <si>
    <t>Top of Shaft EL.</t>
  </si>
  <si>
    <t>Bottom of Shaft EL.</t>
  </si>
  <si>
    <t>Spacing (ft)</t>
  </si>
  <si>
    <t>CLR Cover (ft)</t>
  </si>
  <si>
    <t>DSB</t>
  </si>
  <si>
    <t>DSB401</t>
  </si>
  <si>
    <t>DSB402</t>
  </si>
  <si>
    <t>DSB403</t>
  </si>
  <si>
    <t>DSB404</t>
  </si>
  <si>
    <t>Outisde Spiral Bar</t>
  </si>
  <si>
    <t>Inner Spiral Bar</t>
  </si>
  <si>
    <t>DSB405</t>
  </si>
  <si>
    <t>DSB406</t>
  </si>
  <si>
    <t>DSB407</t>
  </si>
  <si>
    <t>DSB408</t>
  </si>
  <si>
    <t>Type</t>
  </si>
  <si>
    <t>Quantity</t>
  </si>
  <si>
    <t>Length</t>
  </si>
  <si>
    <t>ST</t>
  </si>
  <si>
    <t>"A"</t>
  </si>
  <si>
    <t>"B"</t>
  </si>
  <si>
    <t>#10 Dev Length (ft)</t>
  </si>
  <si>
    <t>DRILLED SHAFT</t>
  </si>
  <si>
    <t>PILASTER</t>
  </si>
  <si>
    <t>Bottom/Wall EL.</t>
  </si>
  <si>
    <t xml:space="preserve">Top/Wall EL. </t>
  </si>
  <si>
    <t>Top CLR (ft)</t>
  </si>
  <si>
    <t>Bottom CLR (ft)</t>
  </si>
  <si>
    <t>"C"</t>
  </si>
  <si>
    <t>PI</t>
  </si>
  <si>
    <t>#4 Spiral Dev Length (ft)</t>
  </si>
  <si>
    <t>PI702</t>
  </si>
  <si>
    <t>PI703</t>
  </si>
  <si>
    <t>#7 Lap Length</t>
  </si>
  <si>
    <t>#5 Lap 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</si>
</sst>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5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2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3" xfId="0" applyBorder="1"/>
    <xf numFmtId="0" fontId="0" fillId="0" borderId="14" xfId="0" applyBorder="1"/>
    <xf numFmtId="0" fontId="0" fillId="0" borderId="12" xfId="0" applyBorder="1" applyAlignment="1">
      <alignment horizontal="center" wrapText="1"/>
    </xf>
    <xf numFmtId="2" fontId="0" fillId="0" borderId="15" xfId="0" applyNumberFormat="1" applyBorder="1" applyAlignment="1">
      <alignment horizontal="center" vertical="center"/>
    </xf>
    <xf numFmtId="0" fontId="0" fillId="0" borderId="15" xfId="0" applyBorder="1"/>
    <xf numFmtId="0" fontId="0" fillId="0" borderId="16" xfId="0" applyBorder="1"/>
    <xf numFmtId="0" fontId="0" fillId="0" borderId="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2" fontId="0" fillId="0" borderId="7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1" fontId="0" fillId="0" borderId="18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03\60\06634_6R\structures\FRA070_1373B\spreadsheets\Pilaster%20Autotab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tables"/>
      <sheetName val="Calcs"/>
    </sheetNames>
    <sheetDataSet>
      <sheetData sheetId="0">
        <row r="5">
          <cell r="B5">
            <v>715.69</v>
          </cell>
        </row>
        <row r="15">
          <cell r="B15">
            <v>715.69</v>
          </cell>
          <cell r="C15">
            <v>714</v>
          </cell>
          <cell r="D15">
            <v>713.95</v>
          </cell>
          <cell r="E15">
            <v>713.8</v>
          </cell>
        </row>
        <row r="17">
          <cell r="B17">
            <v>688.69</v>
          </cell>
          <cell r="C17">
            <v>687</v>
          </cell>
          <cell r="D17">
            <v>686.95</v>
          </cell>
          <cell r="E17">
            <v>686.8</v>
          </cell>
        </row>
        <row r="18">
          <cell r="B18">
            <v>34</v>
          </cell>
          <cell r="C18">
            <v>36</v>
          </cell>
          <cell r="D18">
            <v>36</v>
          </cell>
          <cell r="E18">
            <v>36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workbookViewId="0">
      <selection activeCell="J18" sqref="J18"/>
    </sheetView>
  </sheetViews>
  <sheetFormatPr defaultRowHeight="15" x14ac:dyDescent="0.25"/>
  <cols>
    <col min="1" max="1" width="19.125" bestFit="1" customWidth="1"/>
  </cols>
  <sheetData>
    <row r="1" spans="1:9" x14ac:dyDescent="0.25">
      <c r="A1" s="48" t="s">
        <v>27</v>
      </c>
      <c r="B1" s="48"/>
      <c r="C1" s="48"/>
      <c r="D1" s="48"/>
      <c r="E1" s="48"/>
      <c r="F1" s="48"/>
      <c r="G1" s="48"/>
      <c r="H1" s="48"/>
      <c r="I1" s="48"/>
    </row>
    <row r="2" spans="1:9" x14ac:dyDescent="0.25">
      <c r="B2" s="49"/>
      <c r="C2" s="49"/>
      <c r="D2" s="49"/>
      <c r="E2" s="49"/>
    </row>
    <row r="3" spans="1:9" x14ac:dyDescent="0.25">
      <c r="B3" s="49" t="s">
        <v>0</v>
      </c>
      <c r="C3" s="49"/>
      <c r="D3" s="49" t="s">
        <v>1</v>
      </c>
      <c r="E3" s="49"/>
    </row>
    <row r="4" spans="1:9" x14ac:dyDescent="0.25">
      <c r="B4" s="4" t="s">
        <v>2</v>
      </c>
      <c r="C4" s="4" t="s">
        <v>3</v>
      </c>
      <c r="D4" s="4" t="s">
        <v>2</v>
      </c>
      <c r="E4" s="4" t="s">
        <v>3</v>
      </c>
    </row>
    <row r="5" spans="1:9" x14ac:dyDescent="0.25">
      <c r="A5" t="s">
        <v>14</v>
      </c>
      <c r="B5" s="4" t="s">
        <v>10</v>
      </c>
      <c r="C5" s="4" t="s">
        <v>12</v>
      </c>
      <c r="D5" s="4" t="s">
        <v>16</v>
      </c>
      <c r="E5" s="4" t="s">
        <v>18</v>
      </c>
    </row>
    <row r="6" spans="1:9" x14ac:dyDescent="0.25">
      <c r="A6" t="s">
        <v>15</v>
      </c>
      <c r="B6" s="4" t="s">
        <v>11</v>
      </c>
      <c r="C6" s="4" t="s">
        <v>13</v>
      </c>
      <c r="D6" s="4" t="s">
        <v>17</v>
      </c>
      <c r="E6" s="4" t="s">
        <v>19</v>
      </c>
    </row>
    <row r="7" spans="1:9" x14ac:dyDescent="0.25">
      <c r="A7" t="s">
        <v>5</v>
      </c>
      <c r="B7" s="7">
        <f>[1]Autotables!$B$15</f>
        <v>715.69</v>
      </c>
      <c r="C7" s="7">
        <f>[1]Autotables!$C$15</f>
        <v>714</v>
      </c>
      <c r="D7" s="7">
        <f>[1]Autotables!$D$15</f>
        <v>713.95</v>
      </c>
      <c r="E7" s="7">
        <f>[1]Autotables!$E$15</f>
        <v>713.8</v>
      </c>
    </row>
    <row r="8" spans="1:9" x14ac:dyDescent="0.25">
      <c r="A8" t="s">
        <v>6</v>
      </c>
      <c r="B8" s="7">
        <f>[1]Autotables!$B$17</f>
        <v>688.69</v>
      </c>
      <c r="C8" s="7">
        <f>[1]Autotables!$C$17</f>
        <v>687</v>
      </c>
      <c r="D8" s="7">
        <f>[1]Autotables!$D$17</f>
        <v>686.95</v>
      </c>
      <c r="E8" s="7">
        <f>[1]Autotables!$E$17</f>
        <v>686.8</v>
      </c>
    </row>
    <row r="9" spans="1:9" x14ac:dyDescent="0.25">
      <c r="A9" t="s">
        <v>8</v>
      </c>
      <c r="B9" s="7">
        <f>3/12</f>
        <v>0.25</v>
      </c>
      <c r="C9" s="7">
        <f>3/12</f>
        <v>0.25</v>
      </c>
      <c r="D9" s="7">
        <f>3/12</f>
        <v>0.25</v>
      </c>
      <c r="E9" s="7">
        <f>3/12</f>
        <v>0.25</v>
      </c>
    </row>
    <row r="10" spans="1:9" x14ac:dyDescent="0.25">
      <c r="A10" t="s">
        <v>7</v>
      </c>
      <c r="B10" s="7">
        <v>1</v>
      </c>
      <c r="C10" s="7">
        <v>1</v>
      </c>
      <c r="D10" s="7">
        <v>1</v>
      </c>
      <c r="E10" s="7">
        <v>1</v>
      </c>
    </row>
    <row r="11" spans="1:9" ht="15.75" customHeight="1" x14ac:dyDescent="0.25">
      <c r="A11" t="s">
        <v>35</v>
      </c>
      <c r="B11" s="3">
        <f>20/12</f>
        <v>1.6666666666666667</v>
      </c>
      <c r="C11" s="3">
        <f t="shared" ref="C11:E11" si="0">20/12</f>
        <v>1.6666666666666667</v>
      </c>
      <c r="D11" s="3">
        <f t="shared" si="0"/>
        <v>1.6666666666666667</v>
      </c>
      <c r="E11" s="3">
        <f t="shared" si="0"/>
        <v>1.6666666666666667</v>
      </c>
    </row>
    <row r="12" spans="1:9" ht="15.75" customHeight="1" x14ac:dyDescent="0.25">
      <c r="A12" t="s">
        <v>26</v>
      </c>
      <c r="B12" s="3">
        <f>81/12</f>
        <v>6.75</v>
      </c>
      <c r="C12" s="3">
        <f t="shared" ref="C12:E12" si="1">81/12</f>
        <v>6.75</v>
      </c>
      <c r="D12" s="3">
        <f t="shared" si="1"/>
        <v>6.75</v>
      </c>
      <c r="E12" s="3">
        <f t="shared" si="1"/>
        <v>6.75</v>
      </c>
    </row>
    <row r="13" spans="1:9" ht="15.75" customHeight="1" thickBot="1" x14ac:dyDescent="0.3"/>
    <row r="14" spans="1:9" ht="15.75" customHeight="1" thickBot="1" x14ac:dyDescent="0.3">
      <c r="A14" s="50" t="s">
        <v>4</v>
      </c>
      <c r="B14" s="52"/>
      <c r="C14" s="43" t="s">
        <v>20</v>
      </c>
      <c r="D14" s="19" t="s">
        <v>21</v>
      </c>
      <c r="E14" s="15" t="s">
        <v>24</v>
      </c>
      <c r="F14" s="28" t="s">
        <v>25</v>
      </c>
      <c r="G14" s="36" t="s">
        <v>22</v>
      </c>
      <c r="H14" s="6"/>
    </row>
    <row r="15" spans="1:9" x14ac:dyDescent="0.25">
      <c r="A15" s="9" t="s">
        <v>9</v>
      </c>
      <c r="B15" s="39">
        <v>401</v>
      </c>
      <c r="C15" s="2">
        <v>27</v>
      </c>
      <c r="D15" s="20">
        <v>4</v>
      </c>
      <c r="E15" s="10">
        <v>4.5</v>
      </c>
      <c r="F15" s="29">
        <f>3-B9*2</f>
        <v>2.5</v>
      </c>
      <c r="G15" s="24">
        <f>B7-B8-B9*2</f>
        <v>26.5</v>
      </c>
    </row>
    <row r="16" spans="1:9" x14ac:dyDescent="0.25">
      <c r="A16" s="9" t="s">
        <v>9</v>
      </c>
      <c r="B16" s="40">
        <v>402</v>
      </c>
      <c r="C16" s="2">
        <v>27</v>
      </c>
      <c r="D16" s="20">
        <v>4</v>
      </c>
      <c r="E16" s="11">
        <v>4.5</v>
      </c>
      <c r="F16" s="29">
        <f>F15-0.25*2</f>
        <v>2</v>
      </c>
      <c r="G16" s="24">
        <f>E19</f>
        <v>13.5</v>
      </c>
    </row>
    <row r="17" spans="1:9" x14ac:dyDescent="0.25">
      <c r="A17" s="9"/>
      <c r="B17" s="40"/>
      <c r="C17" s="2"/>
      <c r="D17" s="20"/>
      <c r="E17" s="2"/>
      <c r="F17" s="29"/>
      <c r="G17" s="25"/>
    </row>
    <row r="18" spans="1:9" x14ac:dyDescent="0.25">
      <c r="A18" s="9" t="s">
        <v>9</v>
      </c>
      <c r="B18" s="40">
        <v>1001</v>
      </c>
      <c r="C18" s="44" t="s">
        <v>23</v>
      </c>
      <c r="D18" s="20">
        <f>12*4</f>
        <v>48</v>
      </c>
      <c r="E18" s="11">
        <f>B7-B8-B9+B12</f>
        <v>33.5</v>
      </c>
      <c r="F18" s="29"/>
      <c r="G18" s="25"/>
    </row>
    <row r="19" spans="1:9" ht="15.75" thickBot="1" x14ac:dyDescent="0.3">
      <c r="A19" s="12" t="s">
        <v>9</v>
      </c>
      <c r="B19" s="41">
        <v>1002</v>
      </c>
      <c r="C19" s="13" t="s">
        <v>23</v>
      </c>
      <c r="D19" s="22">
        <f>12*4</f>
        <v>48</v>
      </c>
      <c r="E19" s="35">
        <f>B12*2</f>
        <v>13.5</v>
      </c>
      <c r="F19" s="38"/>
      <c r="G19" s="37"/>
    </row>
    <row r="20" spans="1:9" x14ac:dyDescent="0.25">
      <c r="A20" s="4"/>
      <c r="B20" s="4"/>
      <c r="C20" s="1"/>
      <c r="D20" s="8"/>
      <c r="E20" s="8"/>
      <c r="F20" s="3"/>
      <c r="G20" s="1"/>
    </row>
    <row r="21" spans="1:9" x14ac:dyDescent="0.25">
      <c r="A21" s="4"/>
      <c r="B21" s="4"/>
      <c r="C21" s="2"/>
      <c r="D21" s="8"/>
      <c r="E21" s="8"/>
      <c r="F21" s="3"/>
      <c r="G21" s="1"/>
    </row>
    <row r="22" spans="1:9" x14ac:dyDescent="0.25">
      <c r="A22" s="4"/>
      <c r="B22" s="4"/>
      <c r="C22" s="1"/>
      <c r="D22" s="8"/>
      <c r="E22" s="8"/>
      <c r="F22" s="3"/>
      <c r="G22" s="1"/>
    </row>
    <row r="23" spans="1:9" x14ac:dyDescent="0.25">
      <c r="A23" s="48" t="s">
        <v>28</v>
      </c>
      <c r="B23" s="48"/>
      <c r="C23" s="48"/>
      <c r="D23" s="48"/>
      <c r="E23" s="48"/>
      <c r="F23" s="48"/>
      <c r="G23" s="48"/>
      <c r="H23" s="48"/>
      <c r="I23" s="48"/>
    </row>
    <row r="25" spans="1:9" x14ac:dyDescent="0.25">
      <c r="B25" s="49" t="s">
        <v>0</v>
      </c>
      <c r="C25" s="49"/>
      <c r="D25" s="49" t="s">
        <v>1</v>
      </c>
      <c r="E25" s="49"/>
    </row>
    <row r="26" spans="1:9" x14ac:dyDescent="0.25">
      <c r="A26" s="5"/>
      <c r="B26" s="5" t="s">
        <v>2</v>
      </c>
      <c r="C26" s="5" t="s">
        <v>3</v>
      </c>
      <c r="D26" s="5" t="s">
        <v>2</v>
      </c>
      <c r="E26" s="5" t="s">
        <v>3</v>
      </c>
    </row>
    <row r="27" spans="1:9" x14ac:dyDescent="0.25">
      <c r="A27" t="s">
        <v>30</v>
      </c>
      <c r="B27" s="3">
        <v>749.5</v>
      </c>
      <c r="C27" s="3">
        <v>749.5</v>
      </c>
      <c r="D27" s="3">
        <v>749.5</v>
      </c>
      <c r="E27" s="3">
        <v>749.5</v>
      </c>
    </row>
    <row r="28" spans="1:9" x14ac:dyDescent="0.25">
      <c r="A28" t="s">
        <v>29</v>
      </c>
      <c r="B28" s="3">
        <f>[1]Autotables!$B$15</f>
        <v>715.69</v>
      </c>
      <c r="C28" s="3">
        <f>[1]Autotables!$C$15</f>
        <v>714</v>
      </c>
      <c r="D28" s="3">
        <f>[1]Autotables!$D$15</f>
        <v>713.95</v>
      </c>
      <c r="E28" s="3">
        <f>[1]Autotables!$E$15</f>
        <v>713.8</v>
      </c>
    </row>
    <row r="29" spans="1:9" x14ac:dyDescent="0.25">
      <c r="A29" t="s">
        <v>31</v>
      </c>
      <c r="B29" s="3">
        <f>(6+2)/12</f>
        <v>0.66666666666666663</v>
      </c>
      <c r="C29" s="3">
        <f t="shared" ref="C29:E29" si="2">(6+2)/12</f>
        <v>0.66666666666666663</v>
      </c>
      <c r="D29" s="3">
        <f t="shared" si="2"/>
        <v>0.66666666666666663</v>
      </c>
      <c r="E29" s="3">
        <f t="shared" si="2"/>
        <v>0.66666666666666663</v>
      </c>
    </row>
    <row r="30" spans="1:9" x14ac:dyDescent="0.25">
      <c r="A30" t="s">
        <v>32</v>
      </c>
      <c r="B30" s="3">
        <v>0.16700000000000001</v>
      </c>
      <c r="C30" s="3">
        <v>0.16700000000000001</v>
      </c>
      <c r="D30" s="3">
        <v>0.16700000000000001</v>
      </c>
      <c r="E30" s="3">
        <v>0.16700000000000001</v>
      </c>
    </row>
    <row r="31" spans="1:9" x14ac:dyDescent="0.25">
      <c r="A31" t="s">
        <v>38</v>
      </c>
      <c r="B31" s="3">
        <f>44/12</f>
        <v>3.6666666666666665</v>
      </c>
      <c r="C31" s="3">
        <f t="shared" ref="C31:E31" si="3">44/12</f>
        <v>3.6666666666666665</v>
      </c>
      <c r="D31" s="3">
        <f t="shared" si="3"/>
        <v>3.6666666666666665</v>
      </c>
      <c r="E31" s="3">
        <f t="shared" si="3"/>
        <v>3.6666666666666665</v>
      </c>
    </row>
    <row r="32" spans="1:9" x14ac:dyDescent="0.25">
      <c r="A32" t="s">
        <v>39</v>
      </c>
      <c r="B32" s="3">
        <f>29/12</f>
        <v>2.4166666666666665</v>
      </c>
      <c r="C32" s="3">
        <f t="shared" ref="C32:E32" si="4">29/12</f>
        <v>2.4166666666666665</v>
      </c>
      <c r="D32" s="3">
        <f t="shared" si="4"/>
        <v>2.4166666666666665</v>
      </c>
      <c r="E32" s="3">
        <f t="shared" si="4"/>
        <v>2.4166666666666665</v>
      </c>
    </row>
    <row r="33" spans="1:8" ht="15.75" thickBot="1" x14ac:dyDescent="0.3"/>
    <row r="34" spans="1:8" ht="15.75" thickBot="1" x14ac:dyDescent="0.3">
      <c r="A34" s="50" t="s">
        <v>4</v>
      </c>
      <c r="B34" s="51"/>
      <c r="C34" s="19" t="s">
        <v>20</v>
      </c>
      <c r="D34" s="14" t="s">
        <v>21</v>
      </c>
      <c r="E34" s="16" t="s">
        <v>24</v>
      </c>
      <c r="F34" s="28" t="s">
        <v>25</v>
      </c>
      <c r="G34" s="23" t="s">
        <v>33</v>
      </c>
    </row>
    <row r="35" spans="1:8" x14ac:dyDescent="0.25">
      <c r="A35" s="9" t="s">
        <v>34</v>
      </c>
      <c r="B35" s="32">
        <v>501</v>
      </c>
      <c r="C35" s="20">
        <v>2</v>
      </c>
      <c r="D35" s="45">
        <f>SUM([1]Autotables!$B$18:$E$18)*2</f>
        <v>284</v>
      </c>
      <c r="E35" s="17">
        <f>(10.5-0.5-0.167*2+B32)/2</f>
        <v>6.0413333333333332</v>
      </c>
      <c r="F35" s="29">
        <f>2.2-0.167*2</f>
        <v>1.8660000000000001</v>
      </c>
      <c r="G35" s="24">
        <f>E35</f>
        <v>6.0413333333333332</v>
      </c>
    </row>
    <row r="36" spans="1:8" x14ac:dyDescent="0.25">
      <c r="A36" s="9" t="s">
        <v>34</v>
      </c>
      <c r="B36" s="33">
        <v>502</v>
      </c>
      <c r="C36" s="20">
        <v>2</v>
      </c>
      <c r="D36" s="46">
        <f>2*12</f>
        <v>24</v>
      </c>
      <c r="E36" s="17">
        <v>1.5</v>
      </c>
      <c r="F36" s="29">
        <f>2-0.167*2-2*0.75/12-2*0.5/12</f>
        <v>1.4576666666666667</v>
      </c>
      <c r="G36" s="24">
        <v>1.5</v>
      </c>
    </row>
    <row r="37" spans="1:8" x14ac:dyDescent="0.25">
      <c r="A37" s="9"/>
      <c r="B37" s="33"/>
      <c r="C37" s="20"/>
      <c r="D37" s="20"/>
      <c r="E37" s="18"/>
      <c r="F37" s="29"/>
      <c r="G37" s="24"/>
    </row>
    <row r="38" spans="1:8" x14ac:dyDescent="0.25">
      <c r="A38" s="9" t="s">
        <v>34</v>
      </c>
      <c r="B38" s="33">
        <v>701</v>
      </c>
      <c r="C38" s="20" t="s">
        <v>23</v>
      </c>
      <c r="D38" s="20">
        <f>(12*2+2)*2</f>
        <v>52</v>
      </c>
      <c r="E38" s="18">
        <f>(B27-B28-B29-B30+B31)/2</f>
        <v>18.321499999999972</v>
      </c>
      <c r="F38" s="29"/>
      <c r="G38" s="25"/>
    </row>
    <row r="39" spans="1:8" x14ac:dyDescent="0.25">
      <c r="A39" s="9" t="s">
        <v>34</v>
      </c>
      <c r="B39" s="33">
        <v>702</v>
      </c>
      <c r="C39" s="21" t="s">
        <v>23</v>
      </c>
      <c r="D39" s="20">
        <f>(12*2+2)*2</f>
        <v>52</v>
      </c>
      <c r="E39" s="18">
        <f>(C27-C28-C29-C30+C31)/2</f>
        <v>19.166499999999999</v>
      </c>
      <c r="F39" s="29"/>
      <c r="G39" s="25"/>
      <c r="H39" s="47" t="s">
        <v>36</v>
      </c>
    </row>
    <row r="40" spans="1:8" x14ac:dyDescent="0.25">
      <c r="A40" s="9" t="s">
        <v>34</v>
      </c>
      <c r="B40" s="33">
        <v>703</v>
      </c>
      <c r="C40" s="20" t="s">
        <v>23</v>
      </c>
      <c r="D40" s="20">
        <f>(12*2+2)*2</f>
        <v>52</v>
      </c>
      <c r="E40" s="17">
        <f>(D27-D28-D29-D30+D31)/2</f>
        <v>19.191499999999976</v>
      </c>
      <c r="F40" s="30"/>
      <c r="G40" s="26"/>
      <c r="H40" s="47"/>
    </row>
    <row r="41" spans="1:8" ht="15.75" thickBot="1" x14ac:dyDescent="0.3">
      <c r="A41" s="12" t="s">
        <v>34</v>
      </c>
      <c r="B41" s="34">
        <v>704</v>
      </c>
      <c r="C41" s="22" t="s">
        <v>23</v>
      </c>
      <c r="D41" s="22">
        <f>(12*2+2)*2</f>
        <v>52</v>
      </c>
      <c r="E41" s="42">
        <f>(E27-E28-E29-E30+E31)/2</f>
        <v>19.266500000000022</v>
      </c>
      <c r="F41" s="31"/>
      <c r="G41" s="27"/>
      <c r="H41" s="8" t="s">
        <v>37</v>
      </c>
    </row>
  </sheetData>
  <mergeCells count="10">
    <mergeCell ref="H39:H40"/>
    <mergeCell ref="A1:I1"/>
    <mergeCell ref="A23:I23"/>
    <mergeCell ref="B25:C25"/>
    <mergeCell ref="D25:E25"/>
    <mergeCell ref="A34:B34"/>
    <mergeCell ref="B2:E2"/>
    <mergeCell ref="D3:E3"/>
    <mergeCell ref="B3:C3"/>
    <mergeCell ref="A14:B14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Rebar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2020-07-13T19:07:02Z</dcterms:modified>
</cp:coreProperties>
</file>